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<sst xmlns="http://schemas.openxmlformats.org/spreadsheetml/2006/main" count="92" uniqueCount="78">
  <si>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</si>
  <si>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</si>
  <si>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</si>
  <si>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</si>
  <si>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</si>
  <si>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</si>
  <si>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</si>
  <si>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</si>
  <si>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</si>
  <si>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</si>
  <si>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</si>
  <si>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</si>
  <si>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</si>
  <si>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</si>
  <si>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</si>
  <si>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</si>
  <si>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</si>
  <si>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</si>
  <si>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</si>
  <si>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</si>
  <si>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</si>
  <si>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</si>
  <si>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</si>
  <si>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</si>
  <si>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</si>
  <si>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</si>
  <si>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</si>
  <si>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</si>
  <si>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</si>
  <si>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</si>
  <si>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</si>
  <si>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</si>
  <si>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</si>
  <si>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</si>
  <si>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</si>
  <si>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</si>
  <si>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</si>
  <si>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</si>
  <si>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</si>
  <si>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</si>
  <si>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</si>
  <si>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</si>
  <si>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</si>
  <si>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</si>
  <si>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</si>
  <si>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</si>
  <si>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</si>
  <si>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</si>
  <si>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</si>
  <si>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</si>
  <si>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Ciel 0/8 à 3/8 voilé</t>
  </si>
  <si>
    <t>Ciel 0/8 à 1/8 voilé</t>
  </si>
  <si>
    <t>Ciel  3/8 à 8/8 dans l'AM, faible averse de pluie dans l'AM</t>
  </si>
  <si>
    <t>Ciel 7/8 à 2/8</t>
  </si>
  <si>
    <t>Ciel 8/8 à 4/8, vent modéré d'E à NE (37 km/h)</t>
  </si>
  <si>
    <t>Ciel 7/8 le matin à 1/8 l'AM</t>
  </si>
  <si>
    <t>Brouillard au lever du jour, visi 200 m, ciel 1/8 à 3/8, vent modéré de SW à SSW (37 km/h)</t>
  </si>
  <si>
    <t>Brouillard au lever du jour, visi 200 m, ciel 1/8 à entre 7/8 et 8/8 l'AM</t>
  </si>
  <si>
    <t>Ciel 1/8 à 7/8</t>
  </si>
  <si>
    <t>Ciel 4/8 à 8/8</t>
  </si>
  <si>
    <t>Ciel 1/8 à 6/8</t>
  </si>
  <si>
    <t>Ciel 0/8 à 1/8</t>
  </si>
  <si>
    <t>Ciel 8/8 à 0/8</t>
  </si>
  <si>
    <t>Ciel 0/8 à 3/8</t>
  </si>
  <si>
    <t xml:space="preserve">Ciel 0/8 à 6/8 voilé </t>
  </si>
  <si>
    <t>Ciel 5/8 le matin à 0/8 l'AM</t>
  </si>
  <si>
    <t>Record de Tnn pour un mois d'octobre et gelée la plus précoce depuis au moins 1993, ciel 0/8 à 5/8</t>
  </si>
  <si>
    <t>Ciel 0/8 à 4/8</t>
  </si>
  <si>
    <t>Ciel 7/8 à 8/8, orage faible et averse faible dans l'AM, vent modéré de NE (37 km/h)</t>
  </si>
  <si>
    <t>Ciel 1/8 à 0/8, vent d'W à NW modéré (48 km/h)</t>
  </si>
  <si>
    <t>Ciel 0/8 à 1/8, d'E à NE modéré (37 km/h)</t>
  </si>
  <si>
    <t>Ciel 1/8 à 8/8, vent d'E à ENE modéré (45 km/h)</t>
  </si>
  <si>
    <t>Ciel 8/8 à entre 7/8 et 8/8, pluie faible à modéré dans l'AM et dans la nuit suivante</t>
  </si>
  <si>
    <t>Ciel 8/8 le matin à 3/8 en fin d'AM, vent fort d'E à NE (66 km/h), pluie faible parfois forte dans la matinée</t>
  </si>
  <si>
    <t>Viel 0/8 à 1/8</t>
  </si>
  <si>
    <t>Ciel 1/8 le matin à 8/8 l'AM, quelques gouttes en soirée</t>
  </si>
  <si>
    <t>Ciel 5/8 à 8/8</t>
  </si>
  <si>
    <t>Ciel 6/8 à 8/8, averse faible dans la nuit, vent modéré de'W à WNW (37 km/h)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</si>
</sst>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0" fontId="6" fillId="33" borderId="11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33">
      <selection activeCell="E36" sqref="E36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>
      <c r="A3" s="46" t="str">
        <f>"Octobre 2007"</f>
        <v>Octobre 2007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7"/>
      <c r="H4" s="47"/>
      <c r="I4" s="47"/>
      <c r="J4" s="47"/>
      <c r="K4" s="47"/>
      <c r="L4" s="47"/>
    </row>
    <row r="5" spans="1:12" ht="54.75" customHeigh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/>
    </row>
    <row r="6" spans="1:12" ht="39.75" customHeight="1">
      <c r="A6" s="5">
        <v>39356</v>
      </c>
      <c r="B6" s="6">
        <v>11.5</v>
      </c>
      <c r="C6" s="6">
        <v>27</v>
      </c>
      <c r="D6" s="7">
        <f aca="true" t="shared" si="0" ref="D6:D36">AVERAGE(B6:C6)</f>
        <v>19.25</v>
      </c>
      <c r="E6" s="8">
        <v>0.1</v>
      </c>
      <c r="F6" s="9"/>
      <c r="G6" s="9"/>
      <c r="H6" s="9"/>
      <c r="I6" s="9"/>
      <c r="J6" s="9"/>
      <c r="K6" s="9"/>
      <c r="L6" s="10" t="s">
        <v>50</v>
      </c>
    </row>
    <row r="7" spans="1:12" ht="39.75" customHeight="1">
      <c r="A7" s="5">
        <v>39357</v>
      </c>
      <c r="B7" s="6">
        <v>8.1</v>
      </c>
      <c r="C7" s="6">
        <v>28.1</v>
      </c>
      <c r="D7" s="7">
        <f t="shared" si="0"/>
        <v>18.1</v>
      </c>
      <c r="E7" s="8">
        <v>0.1</v>
      </c>
      <c r="F7" s="9"/>
      <c r="G7" s="9"/>
      <c r="H7" s="9"/>
      <c r="I7" s="9"/>
      <c r="J7" s="9"/>
      <c r="K7" s="9"/>
      <c r="L7" s="10" t="s">
        <v>51</v>
      </c>
    </row>
    <row r="8" spans="1:12" ht="39.75" customHeight="1">
      <c r="A8" s="5">
        <v>39358</v>
      </c>
      <c r="B8" s="6">
        <v>8.1</v>
      </c>
      <c r="C8" s="6">
        <v>23.6</v>
      </c>
      <c r="D8" s="7">
        <f t="shared" si="0"/>
        <v>15.850000000000001</v>
      </c>
      <c r="E8" s="8">
        <v>0.2</v>
      </c>
      <c r="F8" s="9"/>
      <c r="G8" s="9"/>
      <c r="H8" s="9"/>
      <c r="I8" s="9"/>
      <c r="J8" s="9"/>
      <c r="K8" s="9"/>
      <c r="L8" s="10" t="s">
        <v>52</v>
      </c>
    </row>
    <row r="9" spans="1:12" ht="39.75" customHeight="1">
      <c r="A9" s="5">
        <v>39359</v>
      </c>
      <c r="B9" s="6">
        <v>12.6</v>
      </c>
      <c r="C9" s="6">
        <v>27.6</v>
      </c>
      <c r="D9" s="7">
        <f t="shared" si="0"/>
        <v>20.1</v>
      </c>
      <c r="E9" s="8">
        <v>0.2</v>
      </c>
      <c r="F9" s="9"/>
      <c r="G9" s="9"/>
      <c r="H9" s="9"/>
      <c r="I9" s="9"/>
      <c r="J9" s="9"/>
      <c r="K9" s="9"/>
      <c r="L9" s="10" t="s">
        <v>53</v>
      </c>
    </row>
    <row r="10" spans="1:12" ht="39.75" customHeight="1">
      <c r="A10" s="5">
        <v>39360</v>
      </c>
      <c r="B10" s="6">
        <v>15</v>
      </c>
      <c r="C10" s="6">
        <v>25.9</v>
      </c>
      <c r="D10" s="7">
        <f t="shared" si="0"/>
        <v>20.45</v>
      </c>
      <c r="E10" s="8">
        <v>0.2</v>
      </c>
      <c r="F10" s="9"/>
      <c r="G10" s="9"/>
      <c r="H10" s="9"/>
      <c r="I10" s="9"/>
      <c r="J10" s="9"/>
      <c r="K10" s="9"/>
      <c r="L10" s="10" t="s">
        <v>54</v>
      </c>
    </row>
    <row r="11" spans="1:12" ht="28.5" customHeight="1">
      <c r="A11" s="5">
        <v>39361</v>
      </c>
      <c r="B11" s="6">
        <v>14.2</v>
      </c>
      <c r="C11" s="6">
        <v>26.8</v>
      </c>
      <c r="D11" s="7">
        <f t="shared" si="0"/>
        <v>20.5</v>
      </c>
      <c r="E11" s="8">
        <v>0.2</v>
      </c>
      <c r="F11" s="9"/>
      <c r="G11" s="9"/>
      <c r="H11" s="9"/>
      <c r="I11" s="9"/>
      <c r="J11" s="9"/>
      <c r="K11" s="9"/>
      <c r="L11" s="10" t="s">
        <v>55</v>
      </c>
    </row>
    <row r="12" spans="1:12" ht="39.75" customHeight="1" thickBot="1">
      <c r="A12" s="5">
        <v>39362</v>
      </c>
      <c r="B12" s="6">
        <v>12.2</v>
      </c>
      <c r="C12" s="6">
        <v>25.5</v>
      </c>
      <c r="D12" s="7">
        <f t="shared" si="0"/>
        <v>18.85</v>
      </c>
      <c r="E12" s="8">
        <v>0.1</v>
      </c>
      <c r="F12" s="9"/>
      <c r="G12" s="9">
        <v>1</v>
      </c>
      <c r="H12" s="9"/>
      <c r="I12" s="9"/>
      <c r="J12" s="9"/>
      <c r="K12" s="9"/>
      <c r="L12" s="10" t="s">
        <v>56</v>
      </c>
    </row>
    <row r="13" spans="1:12" ht="39.75" customHeight="1" thickBot="1">
      <c r="A13" s="5">
        <v>39363</v>
      </c>
      <c r="B13" s="6">
        <v>7.9</v>
      </c>
      <c r="C13" s="6">
        <v>25.6</v>
      </c>
      <c r="D13" s="7">
        <f t="shared" si="0"/>
        <v>16.75</v>
      </c>
      <c r="E13" s="8">
        <v>0.1</v>
      </c>
      <c r="F13" s="9"/>
      <c r="G13" s="9">
        <v>1</v>
      </c>
      <c r="H13" s="9"/>
      <c r="I13" s="9"/>
      <c r="J13" s="9"/>
      <c r="K13" s="9"/>
      <c r="L13" s="10" t="s">
        <v>57</v>
      </c>
    </row>
    <row r="14" spans="1:12" ht="39.75" customHeight="1" thickBot="1">
      <c r="A14" s="5">
        <v>39364</v>
      </c>
      <c r="B14" s="6">
        <v>10</v>
      </c>
      <c r="C14" s="6">
        <v>25</v>
      </c>
      <c r="D14" s="7">
        <f t="shared" si="0"/>
        <v>17.5</v>
      </c>
      <c r="E14" s="8">
        <v>0.1</v>
      </c>
      <c r="F14" s="9"/>
      <c r="G14" s="9"/>
      <c r="H14" s="9"/>
      <c r="I14" s="9"/>
      <c r="J14" s="9"/>
      <c r="K14" s="9"/>
      <c r="L14" s="10" t="s">
        <v>58</v>
      </c>
    </row>
    <row r="15" spans="1:12" ht="39.75" customHeight="1" thickBot="1">
      <c r="A15" s="5">
        <v>39365</v>
      </c>
      <c r="B15" s="6">
        <v>10</v>
      </c>
      <c r="C15" s="6">
        <v>19.7</v>
      </c>
      <c r="D15" s="7">
        <f t="shared" si="0"/>
        <v>14.85</v>
      </c>
      <c r="E15" s="8">
        <v>0.2</v>
      </c>
      <c r="F15" s="9"/>
      <c r="G15" s="9"/>
      <c r="H15" s="9"/>
      <c r="I15" s="9"/>
      <c r="J15" s="9"/>
      <c r="K15" s="9"/>
      <c r="L15" s="11" t="s">
        <v>59</v>
      </c>
    </row>
    <row r="16" spans="1:12" ht="39.75" customHeight="1" thickBot="1">
      <c r="A16" s="5">
        <v>39366</v>
      </c>
      <c r="B16" s="6">
        <v>7.5</v>
      </c>
      <c r="C16" s="6">
        <v>24</v>
      </c>
      <c r="D16" s="7">
        <f t="shared" si="0"/>
        <v>15.75</v>
      </c>
      <c r="E16" s="8">
        <v>0.1</v>
      </c>
      <c r="F16" s="9"/>
      <c r="G16" s="9"/>
      <c r="H16" s="9"/>
      <c r="I16" s="9"/>
      <c r="J16" s="9"/>
      <c r="K16" s="9"/>
      <c r="L16" s="10" t="s">
        <v>60</v>
      </c>
    </row>
    <row r="17" spans="1:12" ht="39.75" customHeight="1" thickBot="1">
      <c r="A17" s="5">
        <v>39367</v>
      </c>
      <c r="B17" s="6">
        <v>6.9</v>
      </c>
      <c r="C17" s="6">
        <v>26</v>
      </c>
      <c r="D17" s="7">
        <f t="shared" si="0"/>
        <v>16.45</v>
      </c>
      <c r="E17" s="8"/>
      <c r="F17" s="9"/>
      <c r="G17" s="9"/>
      <c r="H17" s="9"/>
      <c r="I17" s="9"/>
      <c r="J17" s="9"/>
      <c r="K17" s="9"/>
      <c r="L17" s="10" t="s">
        <v>61</v>
      </c>
    </row>
    <row r="18" spans="1:12" ht="39.75" customHeight="1" thickBot="1">
      <c r="A18" s="5">
        <v>39368</v>
      </c>
      <c r="B18" s="6">
        <v>4.1</v>
      </c>
      <c r="C18" s="6">
        <v>26.6</v>
      </c>
      <c r="D18" s="7">
        <f t="shared" si="0"/>
        <v>15.350000000000001</v>
      </c>
      <c r="E18" s="8">
        <v>0.1</v>
      </c>
      <c r="F18" s="9"/>
      <c r="G18" s="9"/>
      <c r="H18" s="9"/>
      <c r="I18" s="9"/>
      <c r="J18" s="9"/>
      <c r="K18" s="9"/>
      <c r="L18" s="10" t="s">
        <v>61</v>
      </c>
    </row>
    <row r="19" spans="1:12" ht="39.75" customHeight="1" thickBot="1">
      <c r="A19" s="5">
        <v>39369</v>
      </c>
      <c r="B19" s="6">
        <v>5.9</v>
      </c>
      <c r="C19" s="6">
        <v>22.7</v>
      </c>
      <c r="D19" s="7">
        <f t="shared" si="0"/>
        <v>14.3</v>
      </c>
      <c r="E19" s="8">
        <v>0.1</v>
      </c>
      <c r="F19" s="9"/>
      <c r="G19" s="9"/>
      <c r="H19" s="9"/>
      <c r="I19" s="9"/>
      <c r="J19" s="9"/>
      <c r="K19" s="9"/>
      <c r="L19" s="10" t="s">
        <v>70</v>
      </c>
    </row>
    <row r="20" spans="1:12" ht="39.75" customHeight="1" thickBot="1">
      <c r="A20" s="5">
        <v>39370</v>
      </c>
      <c r="B20" s="6">
        <v>6.2</v>
      </c>
      <c r="C20" s="6">
        <v>22.6</v>
      </c>
      <c r="D20" s="7">
        <f t="shared" si="0"/>
        <v>14.4</v>
      </c>
      <c r="E20" s="8">
        <v>0.2</v>
      </c>
      <c r="F20" s="9"/>
      <c r="G20" s="9"/>
      <c r="H20" s="9"/>
      <c r="I20" s="9"/>
      <c r="J20" s="9"/>
      <c r="K20" s="9"/>
      <c r="L20" s="10" t="s">
        <v>62</v>
      </c>
    </row>
    <row r="21" spans="1:12" ht="39.75" customHeight="1" thickBot="1">
      <c r="A21" s="5">
        <v>39371</v>
      </c>
      <c r="B21" s="6">
        <v>5.5</v>
      </c>
      <c r="C21" s="6">
        <v>21.5</v>
      </c>
      <c r="D21" s="7">
        <f t="shared" si="0"/>
        <v>13.5</v>
      </c>
      <c r="E21" s="8">
        <v>0.1</v>
      </c>
      <c r="F21" s="9"/>
      <c r="G21" s="9"/>
      <c r="H21" s="9"/>
      <c r="I21" s="9"/>
      <c r="J21" s="9"/>
      <c r="K21" s="9"/>
      <c r="L21" s="10" t="s">
        <v>63</v>
      </c>
    </row>
    <row r="22" spans="1:12" ht="39.75" customHeight="1" thickBot="1">
      <c r="A22" s="5">
        <v>39372</v>
      </c>
      <c r="B22" s="6">
        <v>5.9</v>
      </c>
      <c r="C22" s="6">
        <v>23.7</v>
      </c>
      <c r="D22" s="7">
        <f t="shared" si="0"/>
        <v>14.8</v>
      </c>
      <c r="E22" s="8">
        <v>0.3</v>
      </c>
      <c r="F22" s="9"/>
      <c r="G22" s="9"/>
      <c r="H22" s="9"/>
      <c r="I22" s="9"/>
      <c r="J22" s="9"/>
      <c r="K22" s="9"/>
      <c r="L22" s="10" t="s">
        <v>64</v>
      </c>
    </row>
    <row r="23" spans="1:12" ht="39.75" customHeight="1" thickBot="1">
      <c r="A23" s="5">
        <v>39373</v>
      </c>
      <c r="B23" s="6">
        <v>7.4</v>
      </c>
      <c r="C23" s="6">
        <v>24.7</v>
      </c>
      <c r="D23" s="7">
        <f t="shared" si="0"/>
        <v>16.05</v>
      </c>
      <c r="E23" s="8"/>
      <c r="F23" s="9"/>
      <c r="G23" s="9"/>
      <c r="H23" s="9"/>
      <c r="I23" s="9"/>
      <c r="J23" s="9"/>
      <c r="K23" s="9"/>
      <c r="L23" s="10" t="s">
        <v>69</v>
      </c>
    </row>
    <row r="24" spans="1:12" ht="39.75" customHeight="1" thickBot="1">
      <c r="A24" s="5">
        <v>39374</v>
      </c>
      <c r="B24" s="6">
        <v>8.6</v>
      </c>
      <c r="C24" s="6">
        <v>21.3</v>
      </c>
      <c r="D24" s="7">
        <f t="shared" si="0"/>
        <v>14.95</v>
      </c>
      <c r="E24" s="8"/>
      <c r="F24" s="9"/>
      <c r="G24" s="9"/>
      <c r="H24" s="9"/>
      <c r="I24" s="9"/>
      <c r="J24" s="9"/>
      <c r="K24" s="9"/>
      <c r="L24" s="10" t="s">
        <v>65</v>
      </c>
    </row>
    <row r="25" spans="1:12" ht="39.75" customHeight="1" thickBot="1">
      <c r="A25" s="5">
        <v>39375</v>
      </c>
      <c r="B25" s="6">
        <v>4.5</v>
      </c>
      <c r="C25" s="6">
        <v>15.1</v>
      </c>
      <c r="D25" s="7">
        <f t="shared" si="0"/>
        <v>9.8</v>
      </c>
      <c r="E25" s="8">
        <v>5.2</v>
      </c>
      <c r="F25" s="9">
        <v>1</v>
      </c>
      <c r="G25" s="9"/>
      <c r="H25" s="9"/>
      <c r="I25" s="9"/>
      <c r="J25" s="9"/>
      <c r="K25" s="9"/>
      <c r="L25" s="10" t="s">
        <v>68</v>
      </c>
    </row>
    <row r="26" spans="1:12" ht="39.75" customHeight="1" thickBot="1">
      <c r="A26" s="5">
        <v>39376</v>
      </c>
      <c r="B26" s="6">
        <v>-1.7</v>
      </c>
      <c r="C26" s="6">
        <v>15.7</v>
      </c>
      <c r="D26" s="7">
        <f t="shared" si="0"/>
        <v>7</v>
      </c>
      <c r="E26" s="8"/>
      <c r="F26" s="9"/>
      <c r="G26" s="9"/>
      <c r="H26" s="9"/>
      <c r="I26" s="9"/>
      <c r="J26" s="9"/>
      <c r="K26" s="9"/>
      <c r="L26" s="10" t="s">
        <v>66</v>
      </c>
    </row>
    <row r="27" spans="1:12" ht="39.75" customHeight="1" thickBot="1">
      <c r="A27" s="5">
        <v>39377</v>
      </c>
      <c r="B27" s="6">
        <v>2.4</v>
      </c>
      <c r="C27" s="6">
        <v>16</v>
      </c>
      <c r="D27" s="7">
        <f t="shared" si="0"/>
        <v>9.2</v>
      </c>
      <c r="E27" s="8"/>
      <c r="F27" s="9"/>
      <c r="G27" s="9"/>
      <c r="H27" s="9"/>
      <c r="I27" s="9"/>
      <c r="J27" s="9"/>
      <c r="K27" s="9"/>
      <c r="L27" s="10" t="s">
        <v>67</v>
      </c>
    </row>
    <row r="28" spans="1:16" ht="37.5" customHeight="1" thickBot="1">
      <c r="A28" s="5">
        <v>39378</v>
      </c>
      <c r="B28" s="6">
        <v>2.3</v>
      </c>
      <c r="C28" s="6">
        <v>21.7</v>
      </c>
      <c r="D28" s="7">
        <f t="shared" si="0"/>
        <v>12</v>
      </c>
      <c r="E28" s="8"/>
      <c r="F28" s="9"/>
      <c r="G28" s="9"/>
      <c r="H28" s="9"/>
      <c r="I28" s="9"/>
      <c r="J28" s="9"/>
      <c r="K28" s="9"/>
      <c r="L28" s="10" t="s">
        <v>61</v>
      </c>
      <c r="P28" s="12"/>
    </row>
    <row r="29" spans="1:21" ht="30.75" customHeight="1" thickBot="1">
      <c r="A29" s="5">
        <v>39379</v>
      </c>
      <c r="B29" s="6">
        <v>2.3</v>
      </c>
      <c r="C29" s="6">
        <v>18.5</v>
      </c>
      <c r="D29" s="7">
        <f t="shared" si="0"/>
        <v>10.4</v>
      </c>
      <c r="E29" s="8"/>
      <c r="F29" s="9"/>
      <c r="G29" s="9"/>
      <c r="H29" s="9"/>
      <c r="I29" s="9"/>
      <c r="J29" s="9"/>
      <c r="K29" s="9"/>
      <c r="L29" s="10" t="s">
        <v>71</v>
      </c>
      <c r="P29" s="12"/>
      <c r="S29" s="13"/>
      <c r="U29" s="13"/>
    </row>
    <row r="30" spans="1:21" ht="32.25" customHeight="1" thickBot="1">
      <c r="A30" s="5">
        <v>39380</v>
      </c>
      <c r="B30" s="6">
        <v>9.2</v>
      </c>
      <c r="C30" s="6">
        <v>13.2</v>
      </c>
      <c r="D30" s="7">
        <f t="shared" si="0"/>
        <v>11.2</v>
      </c>
      <c r="E30" s="8">
        <v>25.3</v>
      </c>
      <c r="F30" s="9"/>
      <c r="G30" s="9"/>
      <c r="H30" s="9"/>
      <c r="I30" s="9"/>
      <c r="J30" s="9"/>
      <c r="K30" s="9"/>
      <c r="L30" s="10" t="s">
        <v>72</v>
      </c>
      <c r="P30" s="12"/>
      <c r="S30" s="13"/>
      <c r="U30" s="13"/>
    </row>
    <row r="31" spans="1:21" ht="27.75" customHeight="1" thickBot="1">
      <c r="A31" s="5">
        <v>39381</v>
      </c>
      <c r="B31" s="6">
        <v>8.9</v>
      </c>
      <c r="C31" s="6">
        <v>16.6</v>
      </c>
      <c r="D31" s="7">
        <f t="shared" si="0"/>
        <v>12.75</v>
      </c>
      <c r="E31" s="8">
        <v>4.9</v>
      </c>
      <c r="F31" s="9"/>
      <c r="G31" s="9"/>
      <c r="H31" s="9"/>
      <c r="I31" s="9"/>
      <c r="J31" s="9"/>
      <c r="K31" s="9"/>
      <c r="L31" s="10" t="s">
        <v>73</v>
      </c>
      <c r="P31" s="12"/>
      <c r="S31" s="13"/>
      <c r="U31" s="13"/>
    </row>
    <row r="32" spans="1:21" ht="34.5" customHeight="1" thickBot="1">
      <c r="A32" s="5">
        <v>39382</v>
      </c>
      <c r="B32" s="6">
        <v>3.5</v>
      </c>
      <c r="C32" s="6">
        <v>22.8</v>
      </c>
      <c r="D32" s="7">
        <f t="shared" si="0"/>
        <v>13.15</v>
      </c>
      <c r="E32" s="8">
        <v>0.1</v>
      </c>
      <c r="F32" s="9"/>
      <c r="G32" s="9"/>
      <c r="H32" s="9"/>
      <c r="I32" s="9"/>
      <c r="J32" s="9"/>
      <c r="K32" s="9"/>
      <c r="L32" s="10" t="s">
        <v>74</v>
      </c>
      <c r="P32" s="12"/>
      <c r="S32" s="13"/>
      <c r="U32" s="13"/>
    </row>
    <row r="33" spans="1:21" ht="39.75" customHeight="1" thickBot="1">
      <c r="A33" s="5">
        <v>39383</v>
      </c>
      <c r="B33" s="6">
        <v>4.5</v>
      </c>
      <c r="C33" s="6">
        <v>23.8</v>
      </c>
      <c r="D33" s="7">
        <f t="shared" si="0"/>
        <v>14.15</v>
      </c>
      <c r="E33" s="8">
        <v>0.1</v>
      </c>
      <c r="F33" s="9"/>
      <c r="G33" s="9"/>
      <c r="H33" s="9"/>
      <c r="I33" s="9"/>
      <c r="J33" s="9"/>
      <c r="K33" s="9"/>
      <c r="L33" s="10" t="s">
        <v>50</v>
      </c>
      <c r="P33" s="12"/>
      <c r="S33" s="13"/>
      <c r="U33" s="13"/>
    </row>
    <row r="34" spans="1:21" ht="33.75" customHeight="1" thickBot="1">
      <c r="A34" s="5">
        <v>39384</v>
      </c>
      <c r="B34" s="6">
        <v>4.6</v>
      </c>
      <c r="C34" s="6">
        <v>19.4</v>
      </c>
      <c r="D34" s="7">
        <f t="shared" si="0"/>
        <v>12</v>
      </c>
      <c r="E34" s="8"/>
      <c r="F34" s="9"/>
      <c r="G34" s="9"/>
      <c r="H34" s="9"/>
      <c r="I34" s="9"/>
      <c r="J34" s="9"/>
      <c r="K34" s="9"/>
      <c r="L34" s="10" t="s">
        <v>75</v>
      </c>
      <c r="P34" s="12"/>
      <c r="S34" s="13"/>
      <c r="U34" s="13"/>
    </row>
    <row r="35" spans="1:19" ht="39.75" customHeight="1" thickBot="1">
      <c r="A35" s="5">
        <v>39385</v>
      </c>
      <c r="B35" s="6">
        <v>8.4</v>
      </c>
      <c r="C35" s="6">
        <v>18</v>
      </c>
      <c r="D35" s="7">
        <f t="shared" si="0"/>
        <v>13.2</v>
      </c>
      <c r="E35" s="8">
        <v>0.5</v>
      </c>
      <c r="F35" s="9"/>
      <c r="G35" s="9"/>
      <c r="H35" s="9"/>
      <c r="I35" s="9"/>
      <c r="J35" s="9"/>
      <c r="K35" s="9"/>
      <c r="L35" s="10" t="s">
        <v>77</v>
      </c>
      <c r="P35" s="12"/>
      <c r="S35" s="13"/>
    </row>
    <row r="36" spans="1:19" ht="39.75" customHeight="1" thickBot="1">
      <c r="A36" s="5">
        <v>39386</v>
      </c>
      <c r="B36" s="6">
        <v>9.1</v>
      </c>
      <c r="C36" s="6">
        <v>18.5</v>
      </c>
      <c r="D36" s="7">
        <f t="shared" si="0"/>
        <v>13.8</v>
      </c>
      <c r="E36" s="8">
        <v>0.1</v>
      </c>
      <c r="F36" s="9"/>
      <c r="G36" s="9"/>
      <c r="H36" s="9"/>
      <c r="I36" s="9"/>
      <c r="J36" s="9"/>
      <c r="K36" s="9"/>
      <c r="L36" s="10" t="s">
        <v>76</v>
      </c>
      <c r="P36" s="12"/>
      <c r="S36" s="13"/>
    </row>
    <row r="37" spans="1:19" ht="51" customHeight="1" thickBot="1">
      <c r="A37" s="14"/>
      <c r="B37" s="1" t="s">
        <v>2</v>
      </c>
      <c r="C37" s="1" t="s">
        <v>3</v>
      </c>
      <c r="D37" s="1" t="s">
        <v>4</v>
      </c>
      <c r="E37" s="15" t="s">
        <v>5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  <c r="L37" s="17" t="s">
        <v>6</v>
      </c>
      <c r="P37" s="12"/>
      <c r="S37" s="13"/>
    </row>
    <row r="38" spans="1:19" ht="15.75">
      <c r="A38" s="18" t="s">
        <v>13</v>
      </c>
      <c r="B38" s="19">
        <f>MAX(B6:B36)</f>
        <v>15</v>
      </c>
      <c r="C38" s="19">
        <f>MAX(C6:C36)</f>
        <v>28.1</v>
      </c>
      <c r="D38" s="19">
        <f>MAX(D6:D36)</f>
        <v>20.5</v>
      </c>
      <c r="E38" s="19">
        <f>MAX(E6:E36)</f>
        <v>25.3</v>
      </c>
      <c r="F38" s="20"/>
      <c r="G38" s="20"/>
      <c r="H38" s="20"/>
      <c r="I38" s="20"/>
      <c r="J38" s="20"/>
      <c r="K38" s="20"/>
      <c r="L38" s="21"/>
      <c r="P38" s="12"/>
      <c r="S38" s="13"/>
    </row>
    <row r="39" spans="1:19" ht="15.75">
      <c r="A39" s="22" t="s">
        <v>14</v>
      </c>
      <c r="B39" s="23">
        <f>AVERAGE(B6:B36)</f>
        <v>7.277419354838711</v>
      </c>
      <c r="C39" s="23">
        <f>AVERAGE(C6:C36)</f>
        <v>22.16774193548387</v>
      </c>
      <c r="D39" s="24">
        <f>AVERAGE(D6:D36)</f>
        <v>14.722580645161289</v>
      </c>
      <c r="E39" s="25"/>
      <c r="F39" s="20"/>
      <c r="G39" s="20"/>
      <c r="H39" s="20"/>
      <c r="I39" s="20"/>
      <c r="J39" s="20"/>
      <c r="K39" s="20"/>
      <c r="L39" s="21"/>
      <c r="P39" s="12"/>
      <c r="S39" s="13"/>
    </row>
    <row r="40" spans="1:19" ht="16.5" thickBot="1">
      <c r="A40" s="26" t="s">
        <v>15</v>
      </c>
      <c r="B40" s="27">
        <f>MIN(B6:B36)</f>
        <v>-1.7</v>
      </c>
      <c r="C40" s="27">
        <f>MIN(C6:C36)</f>
        <v>13.2</v>
      </c>
      <c r="D40" s="27">
        <f>MIN(D6:D36)</f>
        <v>7</v>
      </c>
      <c r="E40" s="25"/>
      <c r="F40" s="20"/>
      <c r="G40" s="20"/>
      <c r="H40" s="20"/>
      <c r="I40" s="20"/>
      <c r="J40" s="20"/>
      <c r="K40" s="20"/>
      <c r="L40" s="21"/>
      <c r="P40" s="12"/>
      <c r="S40" s="13"/>
    </row>
    <row r="41" spans="1:12" ht="15" thickBot="1">
      <c r="A41" s="28" t="s">
        <v>16</v>
      </c>
      <c r="B41" s="29"/>
      <c r="C41" s="29"/>
      <c r="D41" s="29"/>
      <c r="E41" s="30">
        <f aca="true" t="shared" si="1" ref="E41:L41">SUM(E6:E36)</f>
        <v>38.6</v>
      </c>
      <c r="F41" s="31">
        <f t="shared" si="1"/>
        <v>1</v>
      </c>
      <c r="G41" s="31">
        <f t="shared" si="1"/>
        <v>2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</row>
    <row r="42" spans="1:2" ht="15.75">
      <c r="A42" s="32" t="s">
        <v>17</v>
      </c>
      <c r="B42" s="33">
        <f>COUNTIF(B6:B36,"&gt;=18")</f>
        <v>0</v>
      </c>
    </row>
    <row r="43" spans="1:2" ht="15.75">
      <c r="A43" s="32" t="s">
        <v>18</v>
      </c>
      <c r="B43" s="33">
        <f>COUNTIF(B6:B36,"&gt;=20")</f>
        <v>0</v>
      </c>
    </row>
    <row r="44" spans="1:2" ht="15.75">
      <c r="A44" s="34" t="s">
        <v>19</v>
      </c>
      <c r="B44" s="35">
        <f>COUNTIF(B6:B36,"&lt;=0")</f>
        <v>1</v>
      </c>
    </row>
    <row r="45" spans="1:2" ht="15.75">
      <c r="A45" s="36" t="s">
        <v>20</v>
      </c>
      <c r="B45" s="35">
        <f>COUNTIF(B6:B36,"&lt;=-5")</f>
        <v>0</v>
      </c>
    </row>
    <row r="46" spans="1:2" ht="15.75">
      <c r="A46" s="36" t="s">
        <v>21</v>
      </c>
      <c r="B46" s="35">
        <f>COUNTIF(B6:B36,"&lt;=-10")</f>
        <v>0</v>
      </c>
    </row>
    <row r="47" spans="1:2" ht="15.75">
      <c r="A47" s="37" t="s">
        <v>22</v>
      </c>
      <c r="B47" s="38">
        <f>COUNTIF(C6:C36,"&lt;=0")</f>
        <v>0</v>
      </c>
    </row>
    <row r="48" spans="1:2" ht="18.75" customHeight="1">
      <c r="A48" s="37" t="s">
        <v>23</v>
      </c>
      <c r="B48" s="38">
        <f>COUNTIF(C6:C36,"&lt;=7")</f>
        <v>0</v>
      </c>
    </row>
    <row r="49" spans="1:2" ht="15.75">
      <c r="A49" s="37" t="s">
        <v>24</v>
      </c>
      <c r="B49" s="38">
        <f>COUNTIF(C6:C36,"&lt;=10")</f>
        <v>0</v>
      </c>
    </row>
    <row r="50" spans="1:2" ht="15.75">
      <c r="A50" s="39" t="s">
        <v>25</v>
      </c>
      <c r="B50" s="40">
        <f>COUNTIF(C6:C36,"&gt;=15")</f>
        <v>30</v>
      </c>
    </row>
    <row r="51" spans="1:2" ht="15.75">
      <c r="A51" s="39" t="s">
        <v>26</v>
      </c>
      <c r="B51" s="40">
        <f>COUNTIF(C6:C36,"&gt;=18")</f>
        <v>26</v>
      </c>
    </row>
    <row r="52" spans="1:7" ht="15.75">
      <c r="A52" s="39" t="s">
        <v>27</v>
      </c>
      <c r="B52" s="40">
        <f>COUNTIF($C$6:$C$36,"&gt;=20")</f>
        <v>21</v>
      </c>
      <c r="C52" s="41"/>
      <c r="D52" s="41"/>
      <c r="E52" s="41"/>
      <c r="F52" s="41"/>
      <c r="G52" s="41"/>
    </row>
    <row r="53" spans="1:2" ht="15.75">
      <c r="A53" s="39" t="s">
        <v>28</v>
      </c>
      <c r="B53" s="40">
        <f>COUNTIF($C$6:$C$36,"&gt;=25")</f>
        <v>10</v>
      </c>
    </row>
    <row r="54" spans="1:2" ht="15.75">
      <c r="A54" s="39" t="s">
        <v>29</v>
      </c>
      <c r="B54" s="40">
        <f>COUNTIF($C$6:$C$36,"&gt;=30")</f>
        <v>0</v>
      </c>
    </row>
    <row r="55" spans="1:2" ht="15.75">
      <c r="A55" s="39" t="s">
        <v>30</v>
      </c>
      <c r="B55" s="40">
        <f>COUNTIF($C$6:$C$36,"&gt;=35")</f>
        <v>0</v>
      </c>
    </row>
    <row r="56" spans="1:2" ht="15.75">
      <c r="A56" s="39" t="s">
        <v>31</v>
      </c>
      <c r="B56" s="40">
        <f>COUNTIF($C$6:$C$36,"&gt;=40")</f>
        <v>0</v>
      </c>
    </row>
    <row r="57" spans="1:2" ht="15.75">
      <c r="A57" s="42" t="s">
        <v>32</v>
      </c>
      <c r="B57" s="43">
        <f>COUNTIF($E$6:$E$36,"&gt;=0,1")</f>
        <v>23</v>
      </c>
    </row>
    <row r="58" spans="1:2" ht="15.75">
      <c r="A58" s="42" t="s">
        <v>33</v>
      </c>
      <c r="B58" s="43">
        <f>COUNTIF($E$6:$E$36,"&gt;=1")</f>
        <v>3</v>
      </c>
    </row>
    <row r="59" spans="1:2" ht="15.75">
      <c r="A59" s="42" t="s">
        <v>34</v>
      </c>
      <c r="B59" s="43">
        <f>COUNTIF($E$6:$E$36,"&gt;=5")</f>
        <v>2</v>
      </c>
    </row>
    <row r="60" spans="1:2" ht="15.75">
      <c r="A60" s="42" t="s">
        <v>35</v>
      </c>
      <c r="B60" s="43">
        <f>COUNTIF($E$6:$E$36,"&gt;=10")</f>
        <v>1</v>
      </c>
    </row>
    <row r="61" spans="1:2" ht="15.75">
      <c r="A61" s="42" t="s">
        <v>36</v>
      </c>
      <c r="B61" s="43">
        <f>COUNTIF($E$6:$E$36,"&gt;=20")</f>
        <v>1</v>
      </c>
    </row>
    <row r="62" spans="1:2" ht="15.75">
      <c r="A62" s="42" t="s">
        <v>37</v>
      </c>
      <c r="B62" s="43">
        <f>COUNTIF($E$6:$E$36,"&gt;=30")</f>
        <v>0</v>
      </c>
    </row>
    <row r="63" spans="1:2" ht="15.75">
      <c r="A63" s="42" t="s">
        <v>38</v>
      </c>
      <c r="B63" s="43">
        <f>COUNTIF($E$6:$E$36,"&gt;=50")</f>
        <v>0</v>
      </c>
    </row>
    <row r="64" spans="1:2" ht="15.75">
      <c r="A64" s="42" t="s">
        <v>39</v>
      </c>
      <c r="B64" s="43">
        <f>COUNTIF($E$6:$E$36,"&gt;=75")</f>
        <v>0</v>
      </c>
    </row>
    <row r="65" spans="1:2" ht="15.75">
      <c r="A65" s="42" t="s">
        <v>40</v>
      </c>
      <c r="B65" s="43">
        <f>COUNTIF($E$6:$E$36,"&gt;=100")</f>
        <v>0</v>
      </c>
    </row>
    <row r="66" spans="1:2" ht="15.75">
      <c r="A66" s="42" t="s">
        <v>41</v>
      </c>
      <c r="B66" s="43">
        <f>COUNTIF($E$6:$E$36,"&gt;=125")</f>
        <v>0</v>
      </c>
    </row>
    <row r="67" spans="1:2" ht="15.75">
      <c r="A67" s="42" t="s">
        <v>42</v>
      </c>
      <c r="B67" s="43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4" t="s">
        <v>49</v>
      </c>
    </row>
    <row r="78" ht="12">
      <c r="B78" s="41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2007-11-01T09:40:48Z</dcterms:modified>
  <cp:category/>
  <cp:version/>
  <cp:contentType/>
  <cp:contentStatus/>
</cp:coreProperties>
</file>